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66855f1fd88c86/Dokumen/Obsidian/Catatan Kuliah/Statistika/W13/"/>
    </mc:Choice>
  </mc:AlternateContent>
  <xr:revisionPtr revIDLastSave="75" documentId="8_{B3047F5E-4B11-4E8D-AB47-5633DA506A34}" xr6:coauthVersionLast="47" xr6:coauthVersionMax="47" xr10:uidLastSave="{F516FEAF-8D29-4910-930B-CB30F27A424C}"/>
  <bookViews>
    <workbookView xWindow="30165" yWindow="585" windowWidth="18510" windowHeight="12630" xr2:uid="{17F24FBC-4EDF-4D0F-886D-4EE312B836D8}"/>
  </bookViews>
  <sheets>
    <sheet name="Exponential Reg" sheetId="1" r:id="rId1"/>
    <sheet name="Power RE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I11" i="1" s="1"/>
  <c r="I6" i="3"/>
  <c r="I7" i="3"/>
  <c r="I8" i="3"/>
  <c r="I9" i="3"/>
  <c r="I10" i="3"/>
  <c r="I11" i="3"/>
  <c r="I12" i="3"/>
  <c r="I5" i="3"/>
  <c r="F17" i="3"/>
  <c r="F6" i="3"/>
  <c r="F7" i="3"/>
  <c r="F8" i="3"/>
  <c r="F9" i="3"/>
  <c r="F10" i="3"/>
  <c r="F11" i="3"/>
  <c r="F12" i="3"/>
  <c r="F5" i="3"/>
  <c r="D6" i="3"/>
  <c r="D7" i="3"/>
  <c r="D8" i="3"/>
  <c r="D9" i="3"/>
  <c r="D10" i="3"/>
  <c r="D11" i="3"/>
  <c r="D12" i="3"/>
  <c r="D5" i="3"/>
  <c r="C16" i="3" s="1"/>
  <c r="F16" i="3" s="1"/>
  <c r="E12" i="3"/>
  <c r="H12" i="3" s="1"/>
  <c r="E11" i="3"/>
  <c r="H11" i="3" s="1"/>
  <c r="E10" i="3"/>
  <c r="E9" i="3"/>
  <c r="H9" i="3" s="1"/>
  <c r="H8" i="3"/>
  <c r="G8" i="3"/>
  <c r="E8" i="3"/>
  <c r="E7" i="3"/>
  <c r="G7" i="3" s="1"/>
  <c r="E6" i="3"/>
  <c r="E5" i="3"/>
  <c r="C21" i="1"/>
  <c r="C20" i="1"/>
  <c r="F16" i="1"/>
  <c r="C16" i="1"/>
  <c r="C17" i="1"/>
  <c r="E14" i="1"/>
  <c r="F14" i="1"/>
  <c r="G14" i="1"/>
  <c r="H14" i="1"/>
  <c r="D14" i="1"/>
  <c r="H6" i="1"/>
  <c r="H7" i="1"/>
  <c r="H8" i="1"/>
  <c r="H9" i="1"/>
  <c r="H10" i="1"/>
  <c r="H11" i="1"/>
  <c r="H12" i="1"/>
  <c r="H5" i="1"/>
  <c r="G6" i="1"/>
  <c r="G7" i="1"/>
  <c r="G8" i="1"/>
  <c r="G9" i="1"/>
  <c r="G10" i="1"/>
  <c r="G11" i="1"/>
  <c r="G12" i="1"/>
  <c r="G5" i="1"/>
  <c r="F6" i="1"/>
  <c r="F7" i="1"/>
  <c r="F8" i="1"/>
  <c r="F9" i="1"/>
  <c r="F10" i="1"/>
  <c r="F11" i="1"/>
  <c r="F12" i="1"/>
  <c r="F5" i="1"/>
  <c r="E6" i="1"/>
  <c r="E7" i="1"/>
  <c r="E8" i="1"/>
  <c r="E9" i="1"/>
  <c r="E10" i="1"/>
  <c r="E11" i="1"/>
  <c r="E12" i="1"/>
  <c r="E5" i="1"/>
  <c r="I10" i="1" l="1"/>
  <c r="I8" i="1"/>
  <c r="I5" i="1"/>
  <c r="C22" i="1" s="1"/>
  <c r="C23" i="1" s="1"/>
  <c r="I7" i="1"/>
  <c r="I9" i="1"/>
  <c r="I12" i="1"/>
  <c r="I6" i="1"/>
  <c r="F14" i="3"/>
  <c r="H10" i="3"/>
  <c r="H5" i="3"/>
  <c r="D14" i="3"/>
  <c r="C17" i="3"/>
  <c r="G9" i="3"/>
  <c r="H7" i="3"/>
  <c r="G12" i="3"/>
  <c r="G5" i="3"/>
  <c r="E14" i="3"/>
  <c r="G6" i="3"/>
  <c r="H6" i="3"/>
  <c r="G11" i="3"/>
  <c r="G10" i="3"/>
  <c r="C20" i="3"/>
  <c r="C21" i="3" s="1"/>
  <c r="H14" i="3" l="1"/>
  <c r="C22" i="3"/>
  <c r="C23" i="3" s="1"/>
  <c r="G14" i="3"/>
</calcChain>
</file>

<file path=xl/sharedStrings.xml><?xml version="1.0" encoding="utf-8"?>
<sst xmlns="http://schemas.openxmlformats.org/spreadsheetml/2006/main" count="50" uniqueCount="27">
  <si>
    <t>Exponential Regression</t>
  </si>
  <si>
    <t>y=A e^(Bx)</t>
  </si>
  <si>
    <t>No</t>
  </si>
  <si>
    <t>x</t>
  </si>
  <si>
    <t>(jam)</t>
  </si>
  <si>
    <t>y</t>
  </si>
  <si>
    <t>(jumlah)</t>
  </si>
  <si>
    <t>X = x</t>
  </si>
  <si>
    <t>Y = ln y</t>
  </si>
  <si>
    <t>X^2</t>
  </si>
  <si>
    <t>Y^2</t>
  </si>
  <si>
    <t>XY</t>
  </si>
  <si>
    <t>SUM</t>
  </si>
  <si>
    <t>D =</t>
  </si>
  <si>
    <t xml:space="preserve">C = </t>
  </si>
  <si>
    <t>B =</t>
  </si>
  <si>
    <t xml:space="preserve">A= </t>
  </si>
  <si>
    <t>y_pred</t>
  </si>
  <si>
    <t>Correlation Coefficient</t>
  </si>
  <si>
    <t>Type I:</t>
  </si>
  <si>
    <t>Type II:</t>
  </si>
  <si>
    <t>r=</t>
  </si>
  <si>
    <t>r^2 =</t>
  </si>
  <si>
    <t xml:space="preserve">r = </t>
  </si>
  <si>
    <t xml:space="preserve">r^2 = </t>
  </si>
  <si>
    <t>X = ln x</t>
  </si>
  <si>
    <t>y=A * (x^B)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</si>
</sst>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7DAA-ED53-4765-83E8-FAF191BE2A48}">
  <dimension ref="A1:I23"/>
  <sheetViews>
    <sheetView tabSelected="1" workbookViewId="0">
      <selection activeCell="F17" sqref="F17"/>
    </sheetView>
  </sheetViews>
  <sheetFormatPr defaultRowHeight="15" x14ac:dyDescent="0.25"/>
  <cols>
    <col min="3" max="3" width="11.42578125" customWidth="1"/>
    <col min="5" max="5" width="11.5703125" bestFit="1" customWidth="1"/>
    <col min="7" max="8" width="11.5703125" bestFit="1" customWidth="1"/>
    <col min="9" max="9" width="15.42578125" customWidth="1"/>
  </cols>
  <sheetData>
    <row r="1" spans="1:9" x14ac:dyDescent="0.25">
      <c r="A1" t="s">
        <v>0</v>
      </c>
      <c r="D1" t="s">
        <v>1</v>
      </c>
    </row>
    <row r="3" spans="1:9" x14ac:dyDescent="0.25">
      <c r="A3" s="6" t="s">
        <v>2</v>
      </c>
      <c r="B3" s="2" t="s">
        <v>3</v>
      </c>
      <c r="C3" s="2" t="s">
        <v>5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5" t="s">
        <v>17</v>
      </c>
    </row>
    <row r="4" spans="1:9" x14ac:dyDescent="0.25">
      <c r="A4" s="6"/>
      <c r="B4" s="2" t="s">
        <v>4</v>
      </c>
      <c r="C4" s="2" t="s">
        <v>6</v>
      </c>
      <c r="D4" s="6"/>
      <c r="E4" s="6"/>
      <c r="F4" s="6"/>
      <c r="G4" s="6"/>
      <c r="H4" s="6"/>
      <c r="I4" s="5"/>
    </row>
    <row r="5" spans="1:9" x14ac:dyDescent="0.25">
      <c r="A5" s="3">
        <v>1</v>
      </c>
      <c r="B5" s="1">
        <v>4</v>
      </c>
      <c r="C5" s="1">
        <v>50000</v>
      </c>
      <c r="D5" s="1">
        <v>4</v>
      </c>
      <c r="E5" s="1">
        <f>LN(C5)</f>
        <v>10.819778284410283</v>
      </c>
      <c r="F5" s="1">
        <f>B5^2</f>
        <v>16</v>
      </c>
      <c r="G5" s="1">
        <f>E5^2</f>
        <v>117.06760212379633</v>
      </c>
      <c r="H5" s="1">
        <f>D5*E5</f>
        <v>43.279113137641133</v>
      </c>
      <c r="I5">
        <f>$F$17*EXP($F$16*B5)</f>
        <v>49601.418875919451</v>
      </c>
    </row>
    <row r="6" spans="1:9" x14ac:dyDescent="0.25">
      <c r="A6" s="3">
        <v>2</v>
      </c>
      <c r="B6" s="1">
        <v>5</v>
      </c>
      <c r="C6" s="1">
        <v>95000</v>
      </c>
      <c r="D6" s="1">
        <v>5</v>
      </c>
      <c r="E6" s="1">
        <f t="shared" ref="E6:E12" si="0">LN(C6)</f>
        <v>11.461632170582678</v>
      </c>
      <c r="F6" s="1">
        <f t="shared" ref="F6:F12" si="1">B6^2</f>
        <v>25</v>
      </c>
      <c r="G6" s="1">
        <f t="shared" ref="G6:G12" si="2">E6^2</f>
        <v>131.36901201373581</v>
      </c>
      <c r="H6" s="1">
        <f t="shared" ref="H6:H12" si="3">D6*E6</f>
        <v>57.308160852913389</v>
      </c>
      <c r="I6">
        <f t="shared" ref="I6:I12" si="4">$F$17*EXP($F$16*B6)</f>
        <v>94193.759990334787</v>
      </c>
    </row>
    <row r="7" spans="1:9" x14ac:dyDescent="0.25">
      <c r="A7" s="3">
        <v>3</v>
      </c>
      <c r="B7" s="1">
        <v>6</v>
      </c>
      <c r="C7" s="1">
        <v>175000</v>
      </c>
      <c r="D7" s="1">
        <v>6</v>
      </c>
      <c r="E7" s="1">
        <f t="shared" si="0"/>
        <v>12.072541252905651</v>
      </c>
      <c r="F7" s="1">
        <f t="shared" si="1"/>
        <v>36</v>
      </c>
      <c r="G7" s="1">
        <f t="shared" si="2"/>
        <v>145.74625230310875</v>
      </c>
      <c r="H7" s="1">
        <f t="shared" si="3"/>
        <v>72.435247517433908</v>
      </c>
      <c r="I7">
        <f t="shared" si="4"/>
        <v>178875.21410046215</v>
      </c>
    </row>
    <row r="8" spans="1:9" x14ac:dyDescent="0.25">
      <c r="A8" s="3">
        <v>4</v>
      </c>
      <c r="B8" s="1">
        <v>7</v>
      </c>
      <c r="C8" s="1">
        <v>360000</v>
      </c>
      <c r="D8" s="1">
        <v>7</v>
      </c>
      <c r="E8" s="1">
        <f t="shared" si="0"/>
        <v>12.793859310432293</v>
      </c>
      <c r="F8" s="1">
        <f t="shared" si="1"/>
        <v>49</v>
      </c>
      <c r="G8" s="1">
        <f t="shared" si="2"/>
        <v>163.68283605513506</v>
      </c>
      <c r="H8" s="1">
        <f t="shared" si="3"/>
        <v>89.557015173026045</v>
      </c>
      <c r="I8">
        <f t="shared" si="4"/>
        <v>339686.43169960822</v>
      </c>
    </row>
    <row r="9" spans="1:9" x14ac:dyDescent="0.25">
      <c r="A9" s="3">
        <v>5</v>
      </c>
      <c r="B9" s="1">
        <v>9</v>
      </c>
      <c r="C9" s="1">
        <v>1150000</v>
      </c>
      <c r="D9" s="1">
        <v>9</v>
      </c>
      <c r="E9" s="1">
        <f t="shared" si="0"/>
        <v>13.955272500339433</v>
      </c>
      <c r="F9" s="1">
        <f t="shared" si="1"/>
        <v>81</v>
      </c>
      <c r="G9" s="1">
        <f t="shared" si="2"/>
        <v>194.74963055873002</v>
      </c>
      <c r="H9" s="1">
        <f t="shared" si="3"/>
        <v>125.5974525030549</v>
      </c>
      <c r="I9">
        <f t="shared" si="4"/>
        <v>1224994.8605157344</v>
      </c>
    </row>
    <row r="10" spans="1:9" x14ac:dyDescent="0.25">
      <c r="A10" s="3">
        <v>6</v>
      </c>
      <c r="B10" s="1">
        <v>10</v>
      </c>
      <c r="C10" s="1">
        <v>2200000</v>
      </c>
      <c r="D10" s="1">
        <v>10</v>
      </c>
      <c r="E10" s="1">
        <f t="shared" si="0"/>
        <v>14.603967918328545</v>
      </c>
      <c r="F10" s="1">
        <f t="shared" si="1"/>
        <v>100</v>
      </c>
      <c r="G10" s="1">
        <f t="shared" si="2"/>
        <v>213.27587895956935</v>
      </c>
      <c r="H10" s="1">
        <f t="shared" si="3"/>
        <v>146.03967918328544</v>
      </c>
      <c r="I10">
        <f t="shared" si="4"/>
        <v>2326281.6769306329</v>
      </c>
    </row>
    <row r="11" spans="1:9" x14ac:dyDescent="0.25">
      <c r="A11" s="3">
        <v>7</v>
      </c>
      <c r="B11" s="1">
        <v>11</v>
      </c>
      <c r="C11" s="1">
        <v>4500000</v>
      </c>
      <c r="D11" s="1">
        <v>11</v>
      </c>
      <c r="E11" s="1">
        <f t="shared" si="0"/>
        <v>15.319587954740548</v>
      </c>
      <c r="F11" s="1">
        <f t="shared" si="1"/>
        <v>121</v>
      </c>
      <c r="G11" s="1">
        <f t="shared" si="2"/>
        <v>234.68977510303171</v>
      </c>
      <c r="H11" s="1">
        <f t="shared" si="3"/>
        <v>168.51546750214604</v>
      </c>
      <c r="I11">
        <f t="shared" si="4"/>
        <v>4417640.1182163935</v>
      </c>
    </row>
    <row r="12" spans="1:9" x14ac:dyDescent="0.25">
      <c r="A12" s="3">
        <v>8</v>
      </c>
      <c r="B12" s="1">
        <v>12</v>
      </c>
      <c r="C12" s="1">
        <v>8800000</v>
      </c>
      <c r="D12" s="1">
        <v>12</v>
      </c>
      <c r="E12" s="1">
        <f t="shared" si="0"/>
        <v>15.990262279448435</v>
      </c>
      <c r="F12" s="1">
        <f t="shared" si="1"/>
        <v>144</v>
      </c>
      <c r="G12" s="1">
        <f t="shared" si="2"/>
        <v>255.68848776555149</v>
      </c>
      <c r="H12" s="1">
        <f t="shared" si="3"/>
        <v>191.88314735338122</v>
      </c>
      <c r="I12">
        <f t="shared" si="4"/>
        <v>8389157.8597757574</v>
      </c>
    </row>
    <row r="14" spans="1:9" x14ac:dyDescent="0.25">
      <c r="A14" t="s">
        <v>12</v>
      </c>
      <c r="D14" s="4">
        <f>SUM(D5:D12)</f>
        <v>64</v>
      </c>
      <c r="E14" s="4">
        <f t="shared" ref="E14:H14" si="5">SUM(E5:E12)</f>
        <v>107.01690167118788</v>
      </c>
      <c r="F14" s="4">
        <f t="shared" si="5"/>
        <v>572</v>
      </c>
      <c r="G14" s="4">
        <f t="shared" si="5"/>
        <v>1456.2694748826584</v>
      </c>
      <c r="H14" s="4">
        <f t="shared" si="5"/>
        <v>894.61528322288211</v>
      </c>
    </row>
    <row r="16" spans="1:9" x14ac:dyDescent="0.25">
      <c r="B16" t="s">
        <v>13</v>
      </c>
      <c r="C16">
        <f>SLOPE(E5:E12,D5:D12)</f>
        <v>0.64133449755631899</v>
      </c>
      <c r="E16" t="s">
        <v>15</v>
      </c>
      <c r="F16">
        <f>C16</f>
        <v>0.64133449755631899</v>
      </c>
    </row>
    <row r="17" spans="1:6" x14ac:dyDescent="0.25">
      <c r="B17" t="s">
        <v>14</v>
      </c>
      <c r="C17">
        <f>INTERCEPT(E5:E12,D5:D12)</f>
        <v>8.2464367284479323</v>
      </c>
      <c r="E17" t="s">
        <v>16</v>
      </c>
      <c r="F17">
        <f>EXP(C17)</f>
        <v>3814.0112219012931</v>
      </c>
    </row>
    <row r="19" spans="1:6" x14ac:dyDescent="0.25">
      <c r="A19" t="s">
        <v>18</v>
      </c>
    </row>
    <row r="20" spans="1:6" x14ac:dyDescent="0.25">
      <c r="A20" t="s">
        <v>19</v>
      </c>
      <c r="B20" t="s">
        <v>21</v>
      </c>
      <c r="C20">
        <f>CORREL(E5:E12,D5:D12)</f>
        <v>0.99972207730424723</v>
      </c>
    </row>
    <row r="21" spans="1:6" x14ac:dyDescent="0.25">
      <c r="B21" t="s">
        <v>22</v>
      </c>
      <c r="C21">
        <f>C20^2</f>
        <v>0.99944423184951925</v>
      </c>
    </row>
    <row r="22" spans="1:6" x14ac:dyDescent="0.25">
      <c r="A22" t="s">
        <v>20</v>
      </c>
      <c r="B22" t="s">
        <v>23</v>
      </c>
      <c r="C22">
        <f>CORREL(C5:C12,I5:I12)</f>
        <v>0.99955565745634245</v>
      </c>
    </row>
    <row r="23" spans="1:6" x14ac:dyDescent="0.25">
      <c r="B23" t="s">
        <v>24</v>
      </c>
      <c r="C23">
        <f>C22^2</f>
        <v>0.99911151235298101</v>
      </c>
    </row>
  </sheetData>
  <mergeCells count="7">
    <mergeCell ref="I3:I4"/>
    <mergeCell ref="A3:A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E9E3-6BF5-4863-A7FC-BD7F82CFAC3D}">
  <dimension ref="A1:I23"/>
  <sheetViews>
    <sheetView workbookViewId="0">
      <selection activeCell="F17" sqref="F17"/>
    </sheetView>
  </sheetViews>
  <sheetFormatPr defaultRowHeight="15" x14ac:dyDescent="0.25"/>
  <cols>
    <col min="3" max="3" width="11.42578125" customWidth="1"/>
    <col min="4" max="8" width="11.5703125" bestFit="1" customWidth="1"/>
    <col min="9" max="9" width="15.42578125" customWidth="1"/>
  </cols>
  <sheetData>
    <row r="1" spans="1:9" x14ac:dyDescent="0.25">
      <c r="A1" t="s">
        <v>0</v>
      </c>
      <c r="D1" t="s">
        <v>26</v>
      </c>
    </row>
    <row r="3" spans="1:9" x14ac:dyDescent="0.25">
      <c r="A3" s="6" t="s">
        <v>2</v>
      </c>
      <c r="B3" s="2" t="s">
        <v>3</v>
      </c>
      <c r="C3" s="2" t="s">
        <v>5</v>
      </c>
      <c r="D3" s="6" t="s">
        <v>25</v>
      </c>
      <c r="E3" s="6" t="s">
        <v>8</v>
      </c>
      <c r="F3" s="6" t="s">
        <v>9</v>
      </c>
      <c r="G3" s="6" t="s">
        <v>10</v>
      </c>
      <c r="H3" s="6" t="s">
        <v>11</v>
      </c>
      <c r="I3" s="5" t="s">
        <v>17</v>
      </c>
    </row>
    <row r="4" spans="1:9" x14ac:dyDescent="0.25">
      <c r="A4" s="6"/>
      <c r="B4" s="2" t="s">
        <v>4</v>
      </c>
      <c r="C4" s="2" t="s">
        <v>6</v>
      </c>
      <c r="D4" s="6"/>
      <c r="E4" s="6"/>
      <c r="F4" s="6"/>
      <c r="G4" s="6"/>
      <c r="H4" s="6"/>
      <c r="I4" s="5"/>
    </row>
    <row r="5" spans="1:9" x14ac:dyDescent="0.25">
      <c r="A5" s="3">
        <v>1</v>
      </c>
      <c r="B5" s="1">
        <v>4</v>
      </c>
      <c r="C5" s="1">
        <v>50000</v>
      </c>
      <c r="D5" s="1">
        <f>LN(B5)</f>
        <v>1.3862943611198906</v>
      </c>
      <c r="E5" s="1">
        <f>LN(C5)</f>
        <v>10.819778284410283</v>
      </c>
      <c r="F5" s="1">
        <f>D5^2</f>
        <v>1.9218120556728056</v>
      </c>
      <c r="G5" s="1">
        <f>E5^2</f>
        <v>117.06760212379633</v>
      </c>
      <c r="H5" s="1">
        <f>D5*E5</f>
        <v>14.99939762424542</v>
      </c>
      <c r="I5">
        <f>$F$17*(B5^$F$16)</f>
        <v>33928.95923144494</v>
      </c>
    </row>
    <row r="6" spans="1:9" x14ac:dyDescent="0.25">
      <c r="A6" s="3">
        <v>2</v>
      </c>
      <c r="B6" s="1">
        <v>5</v>
      </c>
      <c r="C6" s="1">
        <v>95000</v>
      </c>
      <c r="D6" s="1">
        <f t="shared" ref="D6:D12" si="0">LN(B6)</f>
        <v>1.6094379124341003</v>
      </c>
      <c r="E6" s="1">
        <f t="shared" ref="E6:E12" si="1">LN(C6)</f>
        <v>11.461632170582678</v>
      </c>
      <c r="F6" s="1">
        <f t="shared" ref="F6:F12" si="2">D6^2</f>
        <v>2.5902903939802346</v>
      </c>
      <c r="G6" s="1">
        <f t="shared" ref="G6:G12" si="3">E6^2</f>
        <v>131.36901201373581</v>
      </c>
      <c r="H6" s="1">
        <f t="shared" ref="H6:H12" si="4">D6*E6</f>
        <v>18.446785353710112</v>
      </c>
      <c r="I6">
        <f t="shared" ref="I6:I12" si="5">$F$17*(B6^$F$16)</f>
        <v>96581.243207615276</v>
      </c>
    </row>
    <row r="7" spans="1:9" x14ac:dyDescent="0.25">
      <c r="A7" s="3">
        <v>3</v>
      </c>
      <c r="B7" s="1">
        <v>6</v>
      </c>
      <c r="C7" s="1">
        <v>175000</v>
      </c>
      <c r="D7" s="1">
        <f t="shared" si="0"/>
        <v>1.791759469228055</v>
      </c>
      <c r="E7" s="1">
        <f t="shared" si="1"/>
        <v>12.072541252905651</v>
      </c>
      <c r="F7" s="1">
        <f t="shared" si="2"/>
        <v>3.2104019955684011</v>
      </c>
      <c r="G7" s="1">
        <f t="shared" si="3"/>
        <v>145.74625230310875</v>
      </c>
      <c r="H7" s="1">
        <f t="shared" si="4"/>
        <v>21.631090107540029</v>
      </c>
      <c r="I7">
        <f t="shared" si="5"/>
        <v>227039.3325032116</v>
      </c>
    </row>
    <row r="8" spans="1:9" x14ac:dyDescent="0.25">
      <c r="A8" s="3">
        <v>4</v>
      </c>
      <c r="B8" s="1">
        <v>7</v>
      </c>
      <c r="C8" s="1">
        <v>360000</v>
      </c>
      <c r="D8" s="1">
        <f t="shared" si="0"/>
        <v>1.9459101490553132</v>
      </c>
      <c r="E8" s="1">
        <f t="shared" si="1"/>
        <v>12.793859310432293</v>
      </c>
      <c r="F8" s="1">
        <f t="shared" si="2"/>
        <v>3.7865663081964716</v>
      </c>
      <c r="G8" s="1">
        <f t="shared" si="3"/>
        <v>163.68283605513506</v>
      </c>
      <c r="H8" s="1">
        <f t="shared" si="4"/>
        <v>24.895700677756011</v>
      </c>
      <c r="I8">
        <f t="shared" si="5"/>
        <v>467684.79997835227</v>
      </c>
    </row>
    <row r="9" spans="1:9" x14ac:dyDescent="0.25">
      <c r="A9" s="3">
        <v>5</v>
      </c>
      <c r="B9" s="1">
        <v>9</v>
      </c>
      <c r="C9" s="1">
        <v>1150000</v>
      </c>
      <c r="D9" s="1">
        <f t="shared" si="0"/>
        <v>2.1972245773362196</v>
      </c>
      <c r="E9" s="1">
        <f t="shared" si="1"/>
        <v>13.955272500339433</v>
      </c>
      <c r="F9" s="1">
        <f t="shared" si="2"/>
        <v>4.8277958432503283</v>
      </c>
      <c r="G9" s="1">
        <f t="shared" si="3"/>
        <v>194.74963055873002</v>
      </c>
      <c r="H9" s="1">
        <f t="shared" si="4"/>
        <v>30.662867721170077</v>
      </c>
      <c r="I9">
        <f t="shared" si="5"/>
        <v>1519258.4644839582</v>
      </c>
    </row>
    <row r="10" spans="1:9" x14ac:dyDescent="0.25">
      <c r="A10" s="3">
        <v>6</v>
      </c>
      <c r="B10" s="1">
        <v>10</v>
      </c>
      <c r="C10" s="1">
        <v>2200000</v>
      </c>
      <c r="D10" s="1">
        <f t="shared" si="0"/>
        <v>2.3025850929940459</v>
      </c>
      <c r="E10" s="1">
        <f t="shared" si="1"/>
        <v>14.603967918328545</v>
      </c>
      <c r="F10" s="1">
        <f t="shared" si="2"/>
        <v>5.3018981104783993</v>
      </c>
      <c r="G10" s="1">
        <f t="shared" si="3"/>
        <v>213.27587895956935</v>
      </c>
      <c r="H10" s="1">
        <f t="shared" si="4"/>
        <v>33.626878827306598</v>
      </c>
      <c r="I10">
        <f t="shared" si="5"/>
        <v>2489697.6585674253</v>
      </c>
    </row>
    <row r="11" spans="1:9" x14ac:dyDescent="0.25">
      <c r="A11" s="3">
        <v>7</v>
      </c>
      <c r="B11" s="1">
        <v>11</v>
      </c>
      <c r="C11" s="1">
        <v>4500000</v>
      </c>
      <c r="D11" s="1">
        <f t="shared" si="0"/>
        <v>2.3978952727983707</v>
      </c>
      <c r="E11" s="1">
        <f t="shared" si="1"/>
        <v>15.319587954740548</v>
      </c>
      <c r="F11" s="1">
        <f t="shared" si="2"/>
        <v>5.7499017393087728</v>
      </c>
      <c r="G11" s="1">
        <f t="shared" si="3"/>
        <v>234.68977510303171</v>
      </c>
      <c r="H11" s="1">
        <f t="shared" si="4"/>
        <v>36.734767537891223</v>
      </c>
      <c r="I11">
        <f t="shared" si="5"/>
        <v>3892234.3756692032</v>
      </c>
    </row>
    <row r="12" spans="1:9" x14ac:dyDescent="0.25">
      <c r="A12" s="3">
        <v>8</v>
      </c>
      <c r="B12" s="1">
        <v>12</v>
      </c>
      <c r="C12" s="1">
        <v>8800000</v>
      </c>
      <c r="D12" s="1">
        <f t="shared" si="0"/>
        <v>2.4849066497880004</v>
      </c>
      <c r="E12" s="1">
        <f t="shared" si="1"/>
        <v>15.990262279448435</v>
      </c>
      <c r="F12" s="1">
        <f t="shared" si="2"/>
        <v>6.174761058160624</v>
      </c>
      <c r="G12" s="1">
        <f t="shared" si="3"/>
        <v>255.68848776555149</v>
      </c>
      <c r="H12" s="1">
        <f t="shared" si="4"/>
        <v>39.734309070055644</v>
      </c>
      <c r="I12">
        <f t="shared" si="5"/>
        <v>5852681.9055419518</v>
      </c>
    </row>
    <row r="14" spans="1:9" x14ac:dyDescent="0.25">
      <c r="A14" t="s">
        <v>12</v>
      </c>
      <c r="D14" s="4">
        <f>SUM(D5:D12)</f>
        <v>16.116013484753996</v>
      </c>
      <c r="E14" s="4">
        <f t="shared" ref="E14:H14" si="6">SUM(E5:E12)</f>
        <v>107.01690167118788</v>
      </c>
      <c r="F14" s="4">
        <f t="shared" si="6"/>
        <v>33.563427504616037</v>
      </c>
      <c r="G14" s="4">
        <f t="shared" si="6"/>
        <v>1456.2694748826584</v>
      </c>
      <c r="H14" s="4">
        <f t="shared" si="6"/>
        <v>220.73179691967511</v>
      </c>
    </row>
    <row r="16" spans="1:9" x14ac:dyDescent="0.25">
      <c r="B16" t="s">
        <v>13</v>
      </c>
      <c r="C16">
        <f>SLOPE(E5:E12,D5:D12)</f>
        <v>4.6880837119291909</v>
      </c>
      <c r="E16" t="s">
        <v>15</v>
      </c>
      <c r="F16">
        <f>C16</f>
        <v>4.6880837119291909</v>
      </c>
    </row>
    <row r="17" spans="1:6" x14ac:dyDescent="0.25">
      <c r="B17" t="s">
        <v>14</v>
      </c>
      <c r="C17">
        <f>INTERCEPT(E5:E12,D5:D12)</f>
        <v>3.932960169010185</v>
      </c>
      <c r="E17" t="s">
        <v>16</v>
      </c>
      <c r="F17">
        <f>EXP(C17)</f>
        <v>51.057894185896153</v>
      </c>
    </row>
    <row r="19" spans="1:6" x14ac:dyDescent="0.25">
      <c r="A19" t="s">
        <v>18</v>
      </c>
    </row>
    <row r="20" spans="1:6" x14ac:dyDescent="0.25">
      <c r="A20" t="s">
        <v>19</v>
      </c>
      <c r="B20" t="s">
        <v>21</v>
      </c>
      <c r="C20">
        <f>CORREL(E5:E12,D5:D12)</f>
        <v>0.98844953307890493</v>
      </c>
    </row>
    <row r="21" spans="1:6" x14ac:dyDescent="0.25">
      <c r="B21" t="s">
        <v>22</v>
      </c>
      <c r="C21">
        <f>C20^2</f>
        <v>0.97703247944390514</v>
      </c>
    </row>
    <row r="22" spans="1:6" x14ac:dyDescent="0.25">
      <c r="A22" t="s">
        <v>20</v>
      </c>
      <c r="B22" t="s">
        <v>23</v>
      </c>
      <c r="C22">
        <f>CORREL(C5:C12,I5:I12)</f>
        <v>0.97882048012572476</v>
      </c>
    </row>
    <row r="23" spans="1:6" x14ac:dyDescent="0.25">
      <c r="B23" t="s">
        <v>24</v>
      </c>
      <c r="C23">
        <f>C22^2</f>
        <v>0.95808953231355432</v>
      </c>
    </row>
  </sheetData>
  <mergeCells count="7">
    <mergeCell ref="I3:I4"/>
    <mergeCell ref="A3:A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Exponential Reg</vt:lpstr>
      <vt:lpstr>Power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Anthony Hermawan</dc:creator>
  <cp:lastModifiedBy>Christian Anthony Hermawan</cp:lastModifiedBy>
  <dcterms:created xsi:type="dcterms:W3CDTF">2026-05-25T06:37:47Z</dcterms:created>
  <dcterms:modified xsi:type="dcterms:W3CDTF">2026-05-31T09:05:51Z</dcterms:modified>
</cp:coreProperties>
</file>